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60" windowHeight="6990"/>
  </bookViews>
  <sheets>
    <sheet name="Trim Julio-Sept.  2021" sheetId="1" r:id="rId1"/>
  </sheets>
  <definedNames>
    <definedName name="_xlnm.Print_Area" localSheetId="0">'Trim Julio-Sept.  2021'!$A$1:$P$45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L25" i="1" l="1"/>
  <c r="K25" i="1"/>
  <c r="M20" i="1"/>
  <c r="J34" i="1"/>
  <c r="K34" i="1"/>
  <c r="L34" i="1"/>
  <c r="M34" i="1"/>
  <c r="I34" i="1"/>
  <c r="P27" i="1"/>
  <c r="O27" i="1"/>
  <c r="P26" i="1"/>
  <c r="O26" i="1"/>
  <c r="N20" i="1" l="1"/>
  <c r="N34" i="1"/>
  <c r="H34" i="1"/>
  <c r="H25" i="1"/>
  <c r="H20" i="1"/>
  <c r="H36" i="1" l="1"/>
  <c r="P35" i="1"/>
  <c r="O35" i="1"/>
  <c r="O33" i="1"/>
  <c r="P32" i="1"/>
  <c r="O32" i="1"/>
  <c r="P31" i="1"/>
  <c r="O31" i="1"/>
  <c r="P30" i="1"/>
  <c r="P29" i="1"/>
  <c r="O29" i="1"/>
  <c r="J25" i="1"/>
  <c r="J36" i="1" s="1"/>
  <c r="I25" i="1"/>
  <c r="P24" i="1"/>
  <c r="P23" i="1"/>
  <c r="P22" i="1"/>
  <c r="O22" i="1"/>
  <c r="P21" i="1"/>
  <c r="O21" i="1"/>
  <c r="L20" i="1"/>
  <c r="L36" i="1" s="1"/>
  <c r="K20" i="1"/>
  <c r="K36" i="1" s="1"/>
  <c r="O36" i="1" s="1"/>
  <c r="J20" i="1"/>
  <c r="I20" i="1"/>
  <c r="I36" i="1" l="1"/>
</calcChain>
</file>

<file path=xl/sharedStrings.xml><?xml version="1.0" encoding="utf-8"?>
<sst xmlns="http://schemas.openxmlformats.org/spreadsheetml/2006/main" count="85" uniqueCount="72">
  <si>
    <t>AVANCE FÍSICO - FINANCIERO Y DESVÍOS</t>
  </si>
  <si>
    <t>Capítulo:</t>
  </si>
  <si>
    <t>0209</t>
  </si>
  <si>
    <t>Subcapitulo:</t>
  </si>
  <si>
    <t>00</t>
  </si>
  <si>
    <t>Unidad Ejecutora:</t>
  </si>
  <si>
    <t>01</t>
  </si>
  <si>
    <t>NUM. Y PRODUCTO</t>
  </si>
  <si>
    <t>Estrategia Nacional de Desarrollo a Contribuir</t>
  </si>
  <si>
    <t>BENEFICIARIO</t>
  </si>
  <si>
    <t xml:space="preserve">UNIDAD DE MEDIDA </t>
  </si>
  <si>
    <t xml:space="preserve">Presupuesto Incicial   Aprobado 2021,  </t>
  </si>
  <si>
    <t>Presupuesto   2021,  Vigente</t>
  </si>
  <si>
    <t>Metas Fisicas para el año 2021</t>
  </si>
  <si>
    <t>%</t>
  </si>
  <si>
    <t>Ejec</t>
  </si>
  <si>
    <t>Obj. Gral.</t>
  </si>
  <si>
    <t>Obj. Esp.</t>
  </si>
  <si>
    <t xml:space="preserve">Programación Fisica </t>
  </si>
  <si>
    <t>Programación Financiera</t>
  </si>
  <si>
    <t xml:space="preserve">Ejecución Fisica </t>
  </si>
  <si>
    <t>Ejecución Financiera</t>
  </si>
  <si>
    <t>Fisica</t>
  </si>
  <si>
    <t>Financiera</t>
  </si>
  <si>
    <t xml:space="preserve">Código </t>
  </si>
  <si>
    <t>O2.-Demandantes de Empleos con Servicios de Intermediación.</t>
  </si>
  <si>
    <t>3.4.2</t>
  </si>
  <si>
    <t>Demandantes de empleo</t>
  </si>
  <si>
    <t>% de Usuarios Registrados</t>
  </si>
  <si>
    <t>% de Usuarios Orientados</t>
  </si>
  <si>
    <t>O3.- Demanadantes de Empleo Reciben Formación Laboral.</t>
  </si>
  <si>
    <t>% de Usuarios Capacitados.</t>
  </si>
  <si>
    <t>O</t>
  </si>
  <si>
    <t>% de Usuarios Formados para el Autoempleo.</t>
  </si>
  <si>
    <t>O2.-Trabajadores y Empeadores con servicios de Inspección ofrecido en tiempo oprtuno y de calidad</t>
  </si>
  <si>
    <t>3.3.2</t>
  </si>
  <si>
    <t>Trabajadores y Empleadores</t>
  </si>
  <si>
    <t>% de Establecimientos Registrados</t>
  </si>
  <si>
    <t>% Inspecciones Realizadas</t>
  </si>
  <si>
    <t>O3.- Trabajadores y Empleadores con servicio de Mediación y Arbitraje Laboral.</t>
  </si>
  <si>
    <t>%  de Conflictos Economicos Resueltos.</t>
  </si>
  <si>
    <t>O4.- Trabajadores y Empleadores con Salarios Minimos Actualizados.</t>
  </si>
  <si>
    <t xml:space="preserve">Trabajadores.  </t>
  </si>
  <si>
    <t>% Tarifas de salarios minimos actualizadas</t>
  </si>
  <si>
    <t>O5.-Asistencia en las Normas de Higiene y Seguridad en el Trabajo.</t>
  </si>
  <si>
    <t>Empresas</t>
  </si>
  <si>
    <t>% de Comite Mixtos constituidos</t>
  </si>
  <si>
    <t>O6.-Retiarad de Niños, Niñas y Adolescentes del Trabajo Infantil.</t>
  </si>
  <si>
    <t>Niños,Niñas y Adolescentes.</t>
  </si>
  <si>
    <t>Tasa de NNA, Retirados del Trabajo Infantil.</t>
  </si>
  <si>
    <t xml:space="preserve">O7.- Trabajadores y Empleadores con acceso Asistenia  judicial gratuita </t>
  </si>
  <si>
    <t>Trabajadores y empleadores</t>
  </si>
  <si>
    <t xml:space="preserve">% Trabajadores y Empleadores                                                                                                                     </t>
  </si>
  <si>
    <t>O2.-Actores Laborales con Orientación en Igualdad Oportunidades y No Discriminación.</t>
  </si>
  <si>
    <t>2.3.1</t>
  </si>
  <si>
    <t xml:space="preserve">Jefas de hogar, jovenes que ni estudian ni trabajan </t>
  </si>
  <si>
    <t>% Campañas de sesibilización</t>
  </si>
  <si>
    <t>TOTAL GENERAL PROGRAMAS SUSTANTIVOS O11, O12 Y O13</t>
  </si>
  <si>
    <t>PROGRAMA O11 - FOMENTO DEL EMPLEO</t>
  </si>
  <si>
    <t>PROGRAMA O12 - REGULACION DE LAS RELACIONES LABORALES</t>
  </si>
  <si>
    <t>PROGRAMA O13 - IGUALDAD DE OPORTUNIDADES Y NO DISCRIMINACION</t>
  </si>
  <si>
    <t>SIGEF</t>
  </si>
  <si>
    <t xml:space="preserve">PROGRAMAS PRESUPUESTARIOS
</t>
  </si>
  <si>
    <r>
      <rPr>
        <b/>
        <sz val="16"/>
        <color rgb="FF000000"/>
        <rFont val="Calibri"/>
        <family val="2"/>
        <scheme val="minor"/>
      </rPr>
      <t>MISION:</t>
    </r>
    <r>
      <rPr>
        <sz val="16"/>
        <color theme="1"/>
        <rFont val="Calibri"/>
        <family val="2"/>
        <scheme val="minor"/>
      </rPr>
      <t xml:space="preserve"> Regir Las Politicas públicas de Empleo y la Seguridad Social, Regulando las relaciones Laborales con Igualdad de Oportunidades y no Discriminación, Impulso de normativa modernas y de servicios de calidad a los actores laborales, a fin de contribuir al Fomento del Empleo Decente, la paz Socio Laboral y el desarrollo sostenible de la nacion con justicia social.</t>
    </r>
  </si>
  <si>
    <r>
      <rPr>
        <b/>
        <sz val="16"/>
        <color rgb="FF000000"/>
        <rFont val="Calibri"/>
        <family val="2"/>
        <scheme val="minor"/>
      </rPr>
      <t>VISION:</t>
    </r>
    <r>
      <rPr>
        <sz val="16"/>
        <color theme="1"/>
        <rFont val="Calibri"/>
        <family val="2"/>
        <scheme val="minor"/>
      </rPr>
      <t xml:space="preserve"> Ser una Institución reconocidad por el liderazgo en el ambito Socio Laboral que participa de forma eficiente, eficaz, concertada con Igualdad de Oportunidades y No Discriminación, en el Fomento del Empleo Decente y la Seguridad Social, asi como en la Regulación de las Relaciones Laborales en el ambiente de trabajoen un marco de estricto apego a la legislación y normas laborales. </t>
    </r>
  </si>
  <si>
    <t>JULIO - SEPT. 2021</t>
  </si>
  <si>
    <t>Programación Fisica Financiera Julio - Setp. 2021</t>
  </si>
  <si>
    <t>Ejecución Fisica Financiera Julio - Setp. 2021</t>
  </si>
  <si>
    <t>% de ejecución Trimestre Julio - Sept. 2021</t>
  </si>
  <si>
    <t>3cer.- Trimestre Julio-Sept.</t>
  </si>
  <si>
    <t>3cer. -  Trimestre Julio-Sept.</t>
  </si>
  <si>
    <t>SIRLA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</si>
</sst>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6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color rgb="FF000000"/>
      <name val="Calibri Light"/>
      <family val="2"/>
    </font>
    <font>
      <b/>
      <u/>
      <sz val="16"/>
      <color rgb="FF000000"/>
      <name val="Calibri Light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2" borderId="0" xfId="0" applyFont="1" applyFill="1" applyBorder="1"/>
    <xf numFmtId="0" fontId="4" fillId="0" borderId="0" xfId="0" applyFont="1" applyFill="1" applyBorder="1"/>
    <xf numFmtId="43" fontId="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43" fontId="2" fillId="0" borderId="0" xfId="1" applyFont="1" applyFill="1" applyBorder="1"/>
    <xf numFmtId="43" fontId="2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3" borderId="0" xfId="0" applyFont="1" applyFill="1" applyBorder="1"/>
    <xf numFmtId="0" fontId="11" fillId="3" borderId="0" xfId="0" applyFont="1" applyFill="1" applyBorder="1"/>
    <xf numFmtId="49" fontId="6" fillId="3" borderId="0" xfId="0" applyNumberFormat="1" applyFont="1" applyFill="1" applyBorder="1" applyAlignment="1">
      <alignment horizontal="right"/>
    </xf>
    <xf numFmtId="0" fontId="12" fillId="4" borderId="2" xfId="0" applyFont="1" applyFill="1" applyBorder="1" applyAlignment="1">
      <alignment vertical="center" wrapText="1"/>
    </xf>
    <xf numFmtId="165" fontId="12" fillId="4" borderId="2" xfId="0" applyNumberFormat="1" applyFont="1" applyFill="1" applyBorder="1" applyAlignment="1">
      <alignment horizontal="right" vertical="center" wrapText="1"/>
    </xf>
    <xf numFmtId="164" fontId="7" fillId="4" borderId="2" xfId="0" applyNumberFormat="1" applyFont="1" applyFill="1" applyBorder="1" applyAlignment="1">
      <alignment horizontal="right" vertical="center"/>
    </xf>
    <xf numFmtId="43" fontId="12" fillId="4" borderId="2" xfId="0" applyNumberFormat="1" applyFont="1" applyFill="1" applyBorder="1" applyAlignment="1">
      <alignment horizontal="right" vertical="center"/>
    </xf>
    <xf numFmtId="165" fontId="12" fillId="4" borderId="2" xfId="0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165" fontId="14" fillId="2" borderId="2" xfId="1" applyNumberFormat="1" applyFont="1" applyFill="1" applyBorder="1" applyAlignment="1">
      <alignment horizontal="right" vertical="center"/>
    </xf>
    <xf numFmtId="165" fontId="14" fillId="2" borderId="2" xfId="1" applyNumberFormat="1" applyFont="1" applyFill="1" applyBorder="1" applyAlignment="1">
      <alignment vertical="center" wrapText="1"/>
    </xf>
    <xf numFmtId="165" fontId="14" fillId="2" borderId="2" xfId="1" applyNumberFormat="1" applyFont="1" applyFill="1" applyBorder="1" applyAlignment="1">
      <alignment vertical="center"/>
    </xf>
    <xf numFmtId="165" fontId="14" fillId="2" borderId="2" xfId="1" applyNumberFormat="1" applyFont="1" applyFill="1" applyBorder="1" applyAlignment="1">
      <alignment horizontal="center" vertical="center" wrapText="1"/>
    </xf>
    <xf numFmtId="165" fontId="14" fillId="2" borderId="2" xfId="1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165" fontId="7" fillId="4" borderId="2" xfId="1" applyNumberFormat="1" applyFont="1" applyFill="1" applyBorder="1" applyAlignment="1">
      <alignment horizontal="right" vertical="center"/>
    </xf>
    <xf numFmtId="165" fontId="12" fillId="4" borderId="2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right" vertical="center"/>
    </xf>
    <xf numFmtId="165" fontId="7" fillId="2" borderId="2" xfId="1" applyNumberFormat="1" applyFont="1" applyFill="1" applyBorder="1" applyAlignment="1">
      <alignment vertical="center"/>
    </xf>
    <xf numFmtId="165" fontId="7" fillId="2" borderId="2" xfId="1" applyNumberFormat="1" applyFont="1" applyFill="1" applyBorder="1" applyAlignment="1">
      <alignment horizontal="center" vertical="center"/>
    </xf>
    <xf numFmtId="165" fontId="12" fillId="4" borderId="2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43" fontId="6" fillId="0" borderId="0" xfId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 wrapText="1"/>
    </xf>
    <xf numFmtId="43" fontId="11" fillId="0" borderId="0" xfId="1" applyFont="1" applyFill="1" applyBorder="1"/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 applyBorder="1"/>
    <xf numFmtId="165" fontId="2" fillId="0" borderId="0" xfId="0" applyNumberFormat="1" applyFont="1" applyFill="1" applyBorder="1"/>
    <xf numFmtId="43" fontId="7" fillId="2" borderId="2" xfId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49" fontId="6" fillId="3" borderId="0" xfId="0" applyNumberFormat="1" applyFont="1" applyFill="1" applyBorder="1" applyAlignment="1">
      <alignment horizontal="right" vertical="center"/>
    </xf>
    <xf numFmtId="0" fontId="6" fillId="3" borderId="3" xfId="0" applyFont="1" applyFill="1" applyBorder="1"/>
    <xf numFmtId="0" fontId="13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wrapText="1"/>
    </xf>
    <xf numFmtId="0" fontId="12" fillId="4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1447800</xdr:colOff>
      <xdr:row>0</xdr:row>
      <xdr:rowOff>0</xdr:rowOff>
    </xdr:from>
    <xdr:to>
      <xdr:col>9</xdr:col>
      <xdr:colOff>1181100</xdr:colOff>
      <xdr:row>4</xdr:row>
      <xdr:rowOff>285750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0"/>
          <a:ext cx="3238500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6"/>
  <sheetViews>
    <sheetView tabSelected="1" topLeftCell="A5" zoomScale="50" zoomScaleNormal="50" zoomScaleSheetLayoutView="40" workbookViewId="0">
      <selection activeCell="E4" sqref="E4"/>
    </sheetView>
  </sheetViews>
  <sheetFormatPr baseColWidth="10" defaultColWidth="24" defaultRowHeight="15.75" x14ac:dyDescent="0.25"/>
  <cols>
    <col min="1" max="1" width="10.7109375" style="1" customWidth="1"/>
    <col min="2" max="2" width="31.5703125" style="1" customWidth="1"/>
    <col min="3" max="5" width="10.5703125" style="1" customWidth="1"/>
    <col min="6" max="6" width="20.140625" style="1" customWidth="1"/>
    <col min="7" max="7" width="25.5703125" style="1" customWidth="1"/>
    <col min="8" max="8" width="25.42578125" style="1" customWidth="1"/>
    <col min="9" max="9" width="27" style="1" customWidth="1"/>
    <col min="10" max="10" width="21.85546875" style="1" customWidth="1"/>
    <col min="11" max="11" width="20.140625" style="1" customWidth="1"/>
    <col min="12" max="12" width="27.5703125" style="1" customWidth="1"/>
    <col min="13" max="13" width="22.7109375" style="1" customWidth="1"/>
    <col min="14" max="14" width="26.140625" style="1" customWidth="1"/>
    <col min="15" max="15" width="20.140625" style="1" customWidth="1"/>
    <col min="16" max="16" width="21.85546875" style="1" customWidth="1"/>
    <col min="17" max="16384" width="24" style="1"/>
  </cols>
  <sheetData>
    <row r="3" spans="1:16" ht="33.75" customHeight="1" x14ac:dyDescent="0.25"/>
    <row r="4" spans="1:16" ht="47.25" customHeigh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25.5" customHeight="1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6" ht="20.25" customHeight="1" x14ac:dyDescent="0.25">
      <c r="A6" s="69" t="s">
        <v>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ht="21.75" customHeight="1" x14ac:dyDescent="0.25">
      <c r="A7" s="69" t="s">
        <v>65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6" ht="8.25" customHeight="1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6" ht="37.5" customHeight="1" x14ac:dyDescent="0.25">
      <c r="A9" s="65" t="s">
        <v>63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1:16" ht="10.5" customHeight="1" x14ac:dyDescent="0.3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1"/>
      <c r="L10" s="11"/>
      <c r="M10" s="11"/>
      <c r="N10" s="11"/>
      <c r="O10" s="11"/>
      <c r="P10" s="11"/>
    </row>
    <row r="11" spans="1:16" ht="48" customHeight="1" x14ac:dyDescent="0.25">
      <c r="A11" s="71" t="s">
        <v>64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</row>
    <row r="12" spans="1:16" ht="7.5" hidden="1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ht="21.75" hidden="1" thickBot="1" x14ac:dyDescent="0.4">
      <c r="A13" s="13"/>
      <c r="B13" s="14" t="s">
        <v>1</v>
      </c>
      <c r="C13" s="15" t="s">
        <v>2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ht="21.75" hidden="1" thickBot="1" x14ac:dyDescent="0.4">
      <c r="A14" s="13"/>
      <c r="B14" s="14" t="s">
        <v>3</v>
      </c>
      <c r="C14" s="15" t="s">
        <v>4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ht="31.5" customHeight="1" x14ac:dyDescent="0.35">
      <c r="A15" s="13"/>
      <c r="B15" s="51" t="s">
        <v>5</v>
      </c>
      <c r="C15" s="52" t="s">
        <v>6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ht="2.25" customHeight="1" x14ac:dyDescent="0.3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</row>
    <row r="17" spans="1:17" ht="62.25" customHeight="1" x14ac:dyDescent="0.25">
      <c r="A17" s="59" t="s">
        <v>61</v>
      </c>
      <c r="B17" s="63" t="s">
        <v>62</v>
      </c>
      <c r="C17" s="63"/>
      <c r="D17" s="63"/>
      <c r="E17" s="63"/>
      <c r="F17" s="63"/>
      <c r="G17" s="63"/>
      <c r="H17" s="63"/>
      <c r="I17" s="63"/>
      <c r="J17" s="63"/>
      <c r="K17" s="63" t="s">
        <v>66</v>
      </c>
      <c r="L17" s="63"/>
      <c r="M17" s="63" t="s">
        <v>67</v>
      </c>
      <c r="N17" s="63"/>
      <c r="O17" s="63" t="s">
        <v>68</v>
      </c>
      <c r="P17" s="63"/>
    </row>
    <row r="18" spans="1:17" ht="87.75" customHeight="1" x14ac:dyDescent="0.25">
      <c r="A18" s="59"/>
      <c r="B18" s="63" t="s">
        <v>7</v>
      </c>
      <c r="C18" s="62" t="s">
        <v>8</v>
      </c>
      <c r="D18" s="62"/>
      <c r="E18" s="62"/>
      <c r="F18" s="63" t="s">
        <v>9</v>
      </c>
      <c r="G18" s="63" t="s">
        <v>10</v>
      </c>
      <c r="H18" s="63" t="s">
        <v>11</v>
      </c>
      <c r="I18" s="63" t="s">
        <v>12</v>
      </c>
      <c r="J18" s="63" t="s">
        <v>13</v>
      </c>
      <c r="K18" s="63" t="s">
        <v>69</v>
      </c>
      <c r="L18" s="59"/>
      <c r="M18" s="63" t="s">
        <v>70</v>
      </c>
      <c r="N18" s="63"/>
      <c r="O18" s="43" t="s">
        <v>14</v>
      </c>
      <c r="P18" s="43" t="s">
        <v>14</v>
      </c>
    </row>
    <row r="19" spans="1:17" ht="64.5" customHeight="1" x14ac:dyDescent="0.25">
      <c r="A19" s="59"/>
      <c r="B19" s="63"/>
      <c r="C19" s="46" t="s">
        <v>15</v>
      </c>
      <c r="D19" s="46" t="s">
        <v>16</v>
      </c>
      <c r="E19" s="46" t="s">
        <v>17</v>
      </c>
      <c r="F19" s="63"/>
      <c r="G19" s="63"/>
      <c r="H19" s="63"/>
      <c r="I19" s="63"/>
      <c r="J19" s="63"/>
      <c r="K19" s="47" t="s">
        <v>18</v>
      </c>
      <c r="L19" s="47" t="s">
        <v>19</v>
      </c>
      <c r="M19" s="47" t="s">
        <v>20</v>
      </c>
      <c r="N19" s="47" t="s">
        <v>21</v>
      </c>
      <c r="O19" s="47" t="s">
        <v>22</v>
      </c>
      <c r="P19" s="47" t="s">
        <v>23</v>
      </c>
    </row>
    <row r="20" spans="1:17" ht="43.5" customHeight="1" x14ac:dyDescent="0.25">
      <c r="A20" s="47" t="s">
        <v>24</v>
      </c>
      <c r="B20" s="57" t="s">
        <v>58</v>
      </c>
      <c r="C20" s="57"/>
      <c r="D20" s="57"/>
      <c r="E20" s="57"/>
      <c r="F20" s="16"/>
      <c r="G20" s="16"/>
      <c r="H20" s="17">
        <f>H21+H22+H23+H24</f>
        <v>114770546</v>
      </c>
      <c r="I20" s="18">
        <f>I21+I22+I23+I24</f>
        <v>135388892.00999999</v>
      </c>
      <c r="J20" s="18">
        <f>J21+J22</f>
        <v>76599</v>
      </c>
      <c r="K20" s="19">
        <f>K21+K22</f>
        <v>25227</v>
      </c>
      <c r="L20" s="19">
        <f>L21+L22+L23+L24</f>
        <v>28692636.5</v>
      </c>
      <c r="M20" s="19">
        <f>M21+M22+M23+M24</f>
        <v>13048</v>
      </c>
      <c r="N20" s="18">
        <f>N21+N22+N23+N24</f>
        <v>13590308.969999999</v>
      </c>
      <c r="O20" s="20"/>
      <c r="P20" s="20"/>
    </row>
    <row r="21" spans="1:17" s="3" customFormat="1" ht="96" customHeight="1" x14ac:dyDescent="0.25">
      <c r="A21" s="64">
        <v>5836</v>
      </c>
      <c r="B21" s="60" t="s">
        <v>25</v>
      </c>
      <c r="C21" s="54">
        <v>3</v>
      </c>
      <c r="D21" s="54">
        <v>3.4</v>
      </c>
      <c r="E21" s="54" t="s">
        <v>26</v>
      </c>
      <c r="F21" s="56" t="s">
        <v>27</v>
      </c>
      <c r="G21" s="21" t="s">
        <v>28</v>
      </c>
      <c r="H21" s="22">
        <v>65605886</v>
      </c>
      <c r="I21" s="22">
        <v>46186650</v>
      </c>
      <c r="J21" s="22">
        <v>47889</v>
      </c>
      <c r="K21" s="22">
        <v>16169</v>
      </c>
      <c r="L21" s="22">
        <v>16401471.5</v>
      </c>
      <c r="M21" s="22">
        <v>7083</v>
      </c>
      <c r="N21" s="22">
        <v>6300045.8999999985</v>
      </c>
      <c r="O21" s="23">
        <f>M21/K21*100</f>
        <v>43.806048611540604</v>
      </c>
      <c r="P21" s="24">
        <f>N21/L21*100</f>
        <v>38.411467532044298</v>
      </c>
      <c r="Q21" s="48"/>
    </row>
    <row r="22" spans="1:17" s="3" customFormat="1" ht="81.75" customHeight="1" x14ac:dyDescent="0.25">
      <c r="A22" s="64"/>
      <c r="B22" s="60"/>
      <c r="C22" s="54"/>
      <c r="D22" s="54"/>
      <c r="E22" s="54"/>
      <c r="F22" s="56"/>
      <c r="G22" s="21" t="s">
        <v>29</v>
      </c>
      <c r="H22" s="22">
        <v>11559321</v>
      </c>
      <c r="I22" s="22">
        <v>12022750.810000001</v>
      </c>
      <c r="J22" s="22">
        <v>28710</v>
      </c>
      <c r="K22" s="22">
        <v>9058</v>
      </c>
      <c r="L22" s="22">
        <v>2889830.25</v>
      </c>
      <c r="M22" s="22">
        <v>5965</v>
      </c>
      <c r="N22" s="22">
        <v>1534642.0700000003</v>
      </c>
      <c r="O22" s="23">
        <f>M22/K22*100</f>
        <v>65.853389269154334</v>
      </c>
      <c r="P22" s="24">
        <f>N22/L22*100</f>
        <v>53.104920955132243</v>
      </c>
    </row>
    <row r="23" spans="1:17" ht="71.25" customHeight="1" x14ac:dyDescent="0.25">
      <c r="A23" s="64">
        <v>5838</v>
      </c>
      <c r="B23" s="60" t="s">
        <v>30</v>
      </c>
      <c r="C23" s="61">
        <v>3</v>
      </c>
      <c r="D23" s="61">
        <v>3.4</v>
      </c>
      <c r="E23" s="61" t="s">
        <v>26</v>
      </c>
      <c r="F23" s="56" t="s">
        <v>27</v>
      </c>
      <c r="G23" s="21" t="s">
        <v>31</v>
      </c>
      <c r="H23" s="22">
        <v>7519307</v>
      </c>
      <c r="I23" s="22">
        <v>10603223.199999999</v>
      </c>
      <c r="J23" s="22">
        <v>115</v>
      </c>
      <c r="K23" s="22">
        <v>0</v>
      </c>
      <c r="L23" s="22">
        <v>1879826.75</v>
      </c>
      <c r="M23" s="22"/>
      <c r="N23" s="22">
        <v>1740399.4000000004</v>
      </c>
      <c r="O23" s="25" t="s">
        <v>32</v>
      </c>
      <c r="P23" s="24">
        <f>N23/L23*100</f>
        <v>92.582968084691856</v>
      </c>
      <c r="Q23" s="49"/>
    </row>
    <row r="24" spans="1:17" ht="62.25" customHeight="1" x14ac:dyDescent="0.25">
      <c r="A24" s="64"/>
      <c r="B24" s="60"/>
      <c r="C24" s="61"/>
      <c r="D24" s="61"/>
      <c r="E24" s="61"/>
      <c r="F24" s="56"/>
      <c r="G24" s="21" t="s">
        <v>33</v>
      </c>
      <c r="H24" s="22">
        <v>30086032</v>
      </c>
      <c r="I24" s="22">
        <v>66576268</v>
      </c>
      <c r="J24" s="22">
        <v>324</v>
      </c>
      <c r="K24" s="22">
        <v>91</v>
      </c>
      <c r="L24" s="22">
        <v>7521508</v>
      </c>
      <c r="M24" s="22">
        <v>0</v>
      </c>
      <c r="N24" s="22">
        <v>4015221.5999999996</v>
      </c>
      <c r="O24" s="26" t="s">
        <v>32</v>
      </c>
      <c r="P24" s="24">
        <f>N24/L24*100</f>
        <v>53.383199220156371</v>
      </c>
    </row>
    <row r="25" spans="1:17" ht="46.5" customHeight="1" x14ac:dyDescent="0.25">
      <c r="A25" s="27"/>
      <c r="B25" s="57" t="s">
        <v>59</v>
      </c>
      <c r="C25" s="57"/>
      <c r="D25" s="57"/>
      <c r="E25" s="57"/>
      <c r="F25" s="57"/>
      <c r="G25" s="57"/>
      <c r="H25" s="28">
        <f>SUM(H26:H33)</f>
        <v>278148281</v>
      </c>
      <c r="I25" s="28">
        <f t="shared" ref="I25:L25" si="0">I26+I27+I29+I30+I31+I32+I33</f>
        <v>319710229.62</v>
      </c>
      <c r="J25" s="28">
        <f t="shared" si="0"/>
        <v>144555</v>
      </c>
      <c r="K25" s="28">
        <f t="shared" si="0"/>
        <v>25388</v>
      </c>
      <c r="L25" s="28">
        <f t="shared" si="0"/>
        <v>69485185</v>
      </c>
      <c r="M25" s="28"/>
      <c r="N25" s="28"/>
      <c r="O25" s="29"/>
      <c r="P25" s="29"/>
    </row>
    <row r="26" spans="1:17" ht="72.75" customHeight="1" x14ac:dyDescent="0.25">
      <c r="A26" s="59">
        <v>5874</v>
      </c>
      <c r="B26" s="60" t="s">
        <v>34</v>
      </c>
      <c r="C26" s="61">
        <v>3</v>
      </c>
      <c r="D26" s="61">
        <v>3.3</v>
      </c>
      <c r="E26" s="61" t="s">
        <v>35</v>
      </c>
      <c r="F26" s="56" t="s">
        <v>36</v>
      </c>
      <c r="G26" s="21" t="s">
        <v>37</v>
      </c>
      <c r="H26" s="22">
        <v>4475000</v>
      </c>
      <c r="I26" s="22">
        <v>20409921.620000001</v>
      </c>
      <c r="J26" s="22">
        <v>60725</v>
      </c>
      <c r="K26" s="22">
        <v>15811</v>
      </c>
      <c r="L26" s="22">
        <v>1118750</v>
      </c>
      <c r="M26" s="22">
        <v>66710</v>
      </c>
      <c r="N26" s="22">
        <v>3842741.84</v>
      </c>
      <c r="O26" s="23">
        <f>M26/K26*100</f>
        <v>421.92144709379545</v>
      </c>
      <c r="P26" s="26">
        <f>N26/L26*100</f>
        <v>343.48530413407821</v>
      </c>
    </row>
    <row r="27" spans="1:17" ht="54.75" customHeight="1" x14ac:dyDescent="0.25">
      <c r="A27" s="59"/>
      <c r="B27" s="60"/>
      <c r="C27" s="61"/>
      <c r="D27" s="61"/>
      <c r="E27" s="61"/>
      <c r="F27" s="56"/>
      <c r="G27" s="21" t="s">
        <v>38</v>
      </c>
      <c r="H27" s="22">
        <v>236724200</v>
      </c>
      <c r="I27" s="22">
        <v>265682368</v>
      </c>
      <c r="J27" s="22">
        <v>80000</v>
      </c>
      <c r="K27" s="22">
        <v>8500</v>
      </c>
      <c r="L27" s="22">
        <v>59181050</v>
      </c>
      <c r="M27" s="22">
        <v>16123</v>
      </c>
      <c r="N27" s="22">
        <v>60904365.169999987</v>
      </c>
      <c r="O27" s="23">
        <f>M27/K27*110</f>
        <v>208.65058823529412</v>
      </c>
      <c r="P27" s="26">
        <f>N27/L27*100</f>
        <v>102.91193746984885</v>
      </c>
    </row>
    <row r="28" spans="1:17" ht="44.25" customHeight="1" x14ac:dyDescent="0.25">
      <c r="A28" s="43"/>
      <c r="B28" s="44" t="s">
        <v>71</v>
      </c>
      <c r="C28" s="45"/>
      <c r="D28" s="45"/>
      <c r="E28" s="45"/>
      <c r="F28" s="42"/>
      <c r="G28" s="21"/>
      <c r="H28" s="22">
        <v>207541</v>
      </c>
      <c r="I28" s="22">
        <v>16907541</v>
      </c>
      <c r="J28" s="22"/>
      <c r="K28" s="22"/>
      <c r="L28" s="22">
        <v>51885.25</v>
      </c>
      <c r="M28" s="22"/>
      <c r="N28" s="22">
        <v>100821.24</v>
      </c>
      <c r="O28" s="23"/>
      <c r="P28" s="26">
        <f>N28/L28*100</f>
        <v>194.31580266067911</v>
      </c>
    </row>
    <row r="29" spans="1:17" ht="102" customHeight="1" x14ac:dyDescent="0.25">
      <c r="A29" s="43">
        <v>5875</v>
      </c>
      <c r="B29" s="44" t="s">
        <v>39</v>
      </c>
      <c r="C29" s="41">
        <v>3</v>
      </c>
      <c r="D29" s="41">
        <v>3.3</v>
      </c>
      <c r="E29" s="41" t="s">
        <v>35</v>
      </c>
      <c r="F29" s="42" t="s">
        <v>36</v>
      </c>
      <c r="G29" s="21" t="s">
        <v>40</v>
      </c>
      <c r="H29" s="22">
        <v>3990000</v>
      </c>
      <c r="I29" s="22">
        <v>4515000</v>
      </c>
      <c r="J29" s="22">
        <v>25</v>
      </c>
      <c r="K29" s="22">
        <v>7</v>
      </c>
      <c r="L29" s="22">
        <v>997500</v>
      </c>
      <c r="M29" s="22">
        <v>5</v>
      </c>
      <c r="N29" s="22">
        <v>1949401.7699999996</v>
      </c>
      <c r="O29" s="24">
        <f t="shared" ref="O29:P31" si="1">M29/K29*100</f>
        <v>71.428571428571431</v>
      </c>
      <c r="P29" s="26">
        <f t="shared" si="1"/>
        <v>195.42874887218039</v>
      </c>
    </row>
    <row r="30" spans="1:17" ht="93.75" customHeight="1" x14ac:dyDescent="0.25">
      <c r="A30" s="43">
        <v>5877</v>
      </c>
      <c r="B30" s="30" t="s">
        <v>41</v>
      </c>
      <c r="C30" s="45">
        <v>3</v>
      </c>
      <c r="D30" s="45">
        <v>3.3</v>
      </c>
      <c r="E30" s="45" t="s">
        <v>35</v>
      </c>
      <c r="F30" s="30" t="s">
        <v>42</v>
      </c>
      <c r="G30" s="21" t="s">
        <v>43</v>
      </c>
      <c r="H30" s="22">
        <v>4963600</v>
      </c>
      <c r="I30" s="22"/>
      <c r="J30" s="22">
        <v>5</v>
      </c>
      <c r="K30" s="22">
        <v>2</v>
      </c>
      <c r="L30" s="22">
        <v>1240900</v>
      </c>
      <c r="M30" s="26" t="s">
        <v>32</v>
      </c>
      <c r="N30" s="22">
        <v>1067673.4500000002</v>
      </c>
      <c r="O30" s="26" t="s">
        <v>32</v>
      </c>
      <c r="P30" s="26">
        <f t="shared" si="1"/>
        <v>86.040249012813291</v>
      </c>
    </row>
    <row r="31" spans="1:17" ht="84" customHeight="1" x14ac:dyDescent="0.25">
      <c r="A31" s="43">
        <v>5888</v>
      </c>
      <c r="B31" s="30" t="s">
        <v>44</v>
      </c>
      <c r="C31" s="45">
        <v>3</v>
      </c>
      <c r="D31" s="45">
        <v>3.3</v>
      </c>
      <c r="E31" s="45" t="s">
        <v>35</v>
      </c>
      <c r="F31" s="31" t="s">
        <v>45</v>
      </c>
      <c r="G31" s="21" t="s">
        <v>46</v>
      </c>
      <c r="H31" s="22">
        <v>15463000</v>
      </c>
      <c r="I31" s="22">
        <v>17478000</v>
      </c>
      <c r="J31" s="22">
        <v>1000</v>
      </c>
      <c r="K31" s="22">
        <v>250</v>
      </c>
      <c r="L31" s="22">
        <v>3865750</v>
      </c>
      <c r="M31" s="22">
        <v>630</v>
      </c>
      <c r="N31" s="22">
        <v>3853070.75</v>
      </c>
      <c r="O31" s="23">
        <f>M31/K31*100</f>
        <v>252</v>
      </c>
      <c r="P31" s="26">
        <f t="shared" si="1"/>
        <v>99.672010605962626</v>
      </c>
    </row>
    <row r="32" spans="1:17" ht="78" customHeight="1" x14ac:dyDescent="0.25">
      <c r="A32" s="43">
        <v>5891</v>
      </c>
      <c r="B32" s="30" t="s">
        <v>47</v>
      </c>
      <c r="C32" s="45">
        <v>3</v>
      </c>
      <c r="D32" s="45">
        <v>3.3</v>
      </c>
      <c r="E32" s="45" t="s">
        <v>35</v>
      </c>
      <c r="F32" s="42" t="s">
        <v>48</v>
      </c>
      <c r="G32" s="21" t="s">
        <v>49</v>
      </c>
      <c r="H32" s="22">
        <v>12224940</v>
      </c>
      <c r="I32" s="22">
        <v>11624940</v>
      </c>
      <c r="J32" s="22">
        <v>200</v>
      </c>
      <c r="K32" s="22">
        <v>68</v>
      </c>
      <c r="L32" s="22">
        <v>3056235</v>
      </c>
      <c r="M32" s="22">
        <v>117</v>
      </c>
      <c r="N32" s="22">
        <v>2394757.38</v>
      </c>
      <c r="O32" s="23">
        <f>M32/K32*100</f>
        <v>172.05882352941177</v>
      </c>
      <c r="P32" s="24">
        <f>N32/L32*100</f>
        <v>78.356454264806203</v>
      </c>
    </row>
    <row r="33" spans="1:16" ht="93.75" customHeight="1" x14ac:dyDescent="0.25">
      <c r="A33" s="43">
        <v>5907</v>
      </c>
      <c r="B33" s="30" t="s">
        <v>50</v>
      </c>
      <c r="C33" s="45">
        <v>3</v>
      </c>
      <c r="D33" s="45">
        <v>3.3</v>
      </c>
      <c r="E33" s="45" t="s">
        <v>35</v>
      </c>
      <c r="F33" s="30" t="s">
        <v>51</v>
      </c>
      <c r="G33" s="21" t="s">
        <v>52</v>
      </c>
      <c r="H33" s="22">
        <v>100000</v>
      </c>
      <c r="I33" s="22"/>
      <c r="J33" s="22">
        <v>2600</v>
      </c>
      <c r="K33" s="22">
        <v>750</v>
      </c>
      <c r="L33" s="22">
        <v>25000</v>
      </c>
      <c r="M33" s="22">
        <v>3513</v>
      </c>
      <c r="N33" s="26" t="s">
        <v>32</v>
      </c>
      <c r="O33" s="24">
        <f>M33/K33*100</f>
        <v>468.40000000000003</v>
      </c>
      <c r="P33" s="26"/>
    </row>
    <row r="34" spans="1:16" ht="49.5" customHeight="1" x14ac:dyDescent="0.25">
      <c r="A34" s="43"/>
      <c r="B34" s="57" t="s">
        <v>60</v>
      </c>
      <c r="C34" s="57"/>
      <c r="D34" s="57"/>
      <c r="E34" s="57"/>
      <c r="F34" s="57"/>
      <c r="G34" s="57"/>
      <c r="H34" s="17">
        <f>H35</f>
        <v>10465150</v>
      </c>
      <c r="I34" s="17">
        <f>I35</f>
        <v>6611000</v>
      </c>
      <c r="J34" s="17">
        <f t="shared" ref="J34:M34" si="2">J35</f>
        <v>5000</v>
      </c>
      <c r="K34" s="17">
        <f t="shared" si="2"/>
        <v>1433</v>
      </c>
      <c r="L34" s="17">
        <f t="shared" si="2"/>
        <v>1616287.5</v>
      </c>
      <c r="M34" s="17">
        <f t="shared" si="2"/>
        <v>2983</v>
      </c>
      <c r="N34" s="18">
        <f>N35</f>
        <v>1341570.8599999999</v>
      </c>
      <c r="O34" s="29"/>
      <c r="P34" s="29"/>
    </row>
    <row r="35" spans="1:16" ht="63" customHeight="1" x14ac:dyDescent="0.25">
      <c r="A35" s="43">
        <v>5918</v>
      </c>
      <c r="B35" s="30" t="s">
        <v>53</v>
      </c>
      <c r="C35" s="45">
        <v>2</v>
      </c>
      <c r="D35" s="45">
        <v>2.2999999999999998</v>
      </c>
      <c r="E35" s="45" t="s">
        <v>54</v>
      </c>
      <c r="F35" s="30" t="s">
        <v>55</v>
      </c>
      <c r="G35" s="21" t="s">
        <v>56</v>
      </c>
      <c r="H35" s="22">
        <v>10465150</v>
      </c>
      <c r="I35" s="22">
        <v>6611000</v>
      </c>
      <c r="J35" s="32">
        <v>5000</v>
      </c>
      <c r="K35" s="32">
        <v>1433</v>
      </c>
      <c r="L35" s="50">
        <v>1616287.5</v>
      </c>
      <c r="M35" s="32">
        <v>2983</v>
      </c>
      <c r="N35" s="50">
        <v>1341570.8599999999</v>
      </c>
      <c r="O35" s="33">
        <f>M35/K35*100</f>
        <v>208.16468946266573</v>
      </c>
      <c r="P35" s="34">
        <f>N35/L35*100</f>
        <v>83.00323178889893</v>
      </c>
    </row>
    <row r="36" spans="1:16" ht="42.75" customHeight="1" x14ac:dyDescent="0.25">
      <c r="A36" s="43"/>
      <c r="B36" s="67" t="s">
        <v>57</v>
      </c>
      <c r="C36" s="67"/>
      <c r="D36" s="67"/>
      <c r="E36" s="67"/>
      <c r="F36" s="67"/>
      <c r="G36" s="67"/>
      <c r="H36" s="35">
        <f t="shared" ref="H36:L36" si="3">H20+H25+H34</f>
        <v>403383977</v>
      </c>
      <c r="I36" s="18">
        <f t="shared" si="3"/>
        <v>461710121.63</v>
      </c>
      <c r="J36" s="18">
        <f t="shared" si="3"/>
        <v>226154</v>
      </c>
      <c r="K36" s="18">
        <f t="shared" si="3"/>
        <v>52048</v>
      </c>
      <c r="L36" s="18">
        <f t="shared" si="3"/>
        <v>99794109</v>
      </c>
      <c r="M36" s="18"/>
      <c r="N36" s="18"/>
      <c r="O36" s="20">
        <f>M36/K36*100</f>
        <v>0</v>
      </c>
      <c r="P36" s="20"/>
    </row>
    <row r="37" spans="1:16" ht="49.5" customHeight="1" x14ac:dyDescent="0.3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1:16" ht="21" x14ac:dyDescent="0.35">
      <c r="A38" s="10"/>
      <c r="B38" s="36"/>
      <c r="C38" s="36"/>
      <c r="D38" s="36"/>
      <c r="E38" s="10"/>
      <c r="F38" s="10"/>
      <c r="G38" s="10"/>
      <c r="H38" s="10"/>
      <c r="I38" s="37"/>
      <c r="J38" s="37"/>
      <c r="K38" s="10"/>
      <c r="L38" s="37"/>
      <c r="M38" s="10"/>
      <c r="N38" s="10"/>
      <c r="O38" s="10"/>
      <c r="P38" s="10"/>
    </row>
    <row r="39" spans="1:16" ht="21" x14ac:dyDescent="0.35">
      <c r="A39" s="10"/>
      <c r="B39" s="36"/>
      <c r="C39" s="36"/>
      <c r="D39" s="36"/>
      <c r="E39" s="10"/>
      <c r="F39" s="10"/>
      <c r="G39" s="10"/>
      <c r="H39" s="10"/>
      <c r="I39" s="37"/>
      <c r="J39" s="37"/>
      <c r="K39" s="10"/>
      <c r="L39" s="37"/>
      <c r="M39" s="10"/>
      <c r="N39" s="10"/>
      <c r="O39" s="10"/>
      <c r="P39" s="10"/>
    </row>
    <row r="40" spans="1:16" ht="21" x14ac:dyDescent="0.35">
      <c r="A40" s="10"/>
      <c r="B40" s="10"/>
      <c r="C40" s="10"/>
      <c r="D40" s="10"/>
      <c r="E40" s="10"/>
      <c r="F40" s="37"/>
      <c r="G40" s="37"/>
      <c r="H40" s="37"/>
      <c r="I40" s="37"/>
      <c r="J40" s="37"/>
      <c r="K40" s="10"/>
      <c r="L40" s="37"/>
      <c r="M40" s="10"/>
      <c r="N40" s="38"/>
      <c r="O40" s="10"/>
      <c r="P40" s="10"/>
    </row>
    <row r="41" spans="1:16" ht="21" x14ac:dyDescent="0.35">
      <c r="A41" s="10"/>
      <c r="B41" s="10"/>
      <c r="C41" s="10"/>
      <c r="D41" s="10"/>
      <c r="E41" s="10"/>
      <c r="F41" s="37"/>
      <c r="G41" s="37"/>
      <c r="H41" s="37"/>
      <c r="I41" s="37"/>
      <c r="J41" s="37"/>
      <c r="K41" s="37"/>
      <c r="L41" s="37"/>
      <c r="M41" s="37"/>
      <c r="N41" s="10"/>
      <c r="O41" s="10"/>
      <c r="P41" s="10"/>
    </row>
    <row r="42" spans="1:16" ht="21" x14ac:dyDescent="0.35">
      <c r="A42" s="10"/>
      <c r="B42" s="10"/>
      <c r="C42" s="10"/>
      <c r="D42" s="10"/>
      <c r="E42" s="10"/>
      <c r="F42" s="37"/>
      <c r="G42" s="37"/>
      <c r="H42" s="37"/>
      <c r="I42" s="10"/>
      <c r="J42" s="10"/>
      <c r="K42" s="10"/>
      <c r="L42" s="37"/>
      <c r="M42" s="10"/>
      <c r="N42" s="39"/>
      <c r="O42" s="10"/>
      <c r="P42" s="10"/>
    </row>
    <row r="43" spans="1:16" ht="21" x14ac:dyDescent="0.35">
      <c r="A43" s="10"/>
      <c r="B43" s="10"/>
      <c r="C43" s="10"/>
      <c r="D43" s="10"/>
      <c r="E43" s="10"/>
      <c r="F43" s="37"/>
      <c r="G43" s="37"/>
      <c r="H43" s="37"/>
      <c r="I43" s="37"/>
      <c r="J43" s="37"/>
      <c r="K43" s="55"/>
      <c r="L43" s="55"/>
      <c r="M43" s="40"/>
      <c r="N43" s="40"/>
      <c r="O43" s="40"/>
      <c r="P43" s="37"/>
    </row>
    <row r="44" spans="1:16" ht="21" x14ac:dyDescent="0.35">
      <c r="A44" s="10"/>
      <c r="B44" s="36"/>
      <c r="C44" s="36"/>
      <c r="D44" s="36"/>
      <c r="E44" s="10"/>
      <c r="F44" s="10"/>
      <c r="G44" s="10"/>
      <c r="H44" s="10"/>
      <c r="I44" s="37"/>
      <c r="J44" s="37"/>
      <c r="K44" s="37"/>
      <c r="L44" s="37"/>
      <c r="M44" s="37"/>
      <c r="N44" s="37"/>
      <c r="O44" s="37"/>
      <c r="P44" s="37"/>
    </row>
    <row r="45" spans="1:16" x14ac:dyDescent="0.25">
      <c r="B45" s="4"/>
      <c r="C45" s="4"/>
      <c r="D45" s="4"/>
      <c r="E45" s="2"/>
      <c r="F45" s="2"/>
      <c r="G45" s="2"/>
      <c r="H45" s="2"/>
      <c r="I45" s="5"/>
      <c r="J45" s="8"/>
      <c r="K45" s="8"/>
      <c r="L45" s="5"/>
      <c r="M45" s="5"/>
      <c r="N45" s="5"/>
      <c r="O45" s="5"/>
      <c r="P45" s="5"/>
    </row>
    <row r="46" spans="1:16" x14ac:dyDescent="0.25">
      <c r="B46" s="2"/>
      <c r="C46" s="2"/>
      <c r="D46" s="2"/>
      <c r="E46" s="2"/>
      <c r="F46" s="5"/>
      <c r="G46" s="5"/>
      <c r="H46" s="5"/>
      <c r="I46" s="5"/>
      <c r="J46" s="8"/>
      <c r="K46" s="8"/>
      <c r="L46" s="5"/>
      <c r="M46" s="5"/>
      <c r="N46" s="5"/>
      <c r="O46" s="5"/>
      <c r="P46" s="5"/>
    </row>
    <row r="47" spans="1:16" x14ac:dyDescent="0.25">
      <c r="B47" s="6"/>
      <c r="C47" s="6"/>
      <c r="D47" s="6"/>
      <c r="E47" s="6"/>
      <c r="F47" s="7"/>
      <c r="G47" s="7"/>
      <c r="H47" s="7"/>
      <c r="I47" s="7"/>
      <c r="J47" s="8"/>
      <c r="K47" s="7"/>
      <c r="L47" s="5"/>
      <c r="M47" s="5"/>
      <c r="N47" s="5"/>
      <c r="O47" s="5"/>
      <c r="P47" s="5"/>
    </row>
    <row r="48" spans="1:16" x14ac:dyDescent="0.25">
      <c r="F48" s="8"/>
      <c r="G48" s="8"/>
      <c r="H48" s="8"/>
      <c r="J48" s="8"/>
      <c r="K48" s="7"/>
      <c r="L48" s="5"/>
      <c r="M48" s="5"/>
      <c r="N48" s="5"/>
      <c r="O48" s="5"/>
      <c r="P48" s="5"/>
    </row>
    <row r="49" spans="6:11" x14ac:dyDescent="0.25">
      <c r="F49" s="8"/>
      <c r="G49" s="8"/>
      <c r="H49" s="8"/>
      <c r="I49" s="8"/>
      <c r="J49" s="8"/>
      <c r="K49" s="7"/>
    </row>
    <row r="50" spans="6:11" x14ac:dyDescent="0.25">
      <c r="G50" s="8"/>
      <c r="H50" s="8"/>
      <c r="I50" s="8"/>
      <c r="J50" s="8"/>
      <c r="K50" s="7"/>
    </row>
    <row r="51" spans="6:11" x14ac:dyDescent="0.25">
      <c r="G51" s="8"/>
      <c r="H51" s="8"/>
      <c r="I51" s="8"/>
      <c r="J51" s="8"/>
      <c r="K51" s="7"/>
    </row>
    <row r="52" spans="6:11" x14ac:dyDescent="0.25">
      <c r="K52" s="7"/>
    </row>
    <row r="53" spans="6:11" x14ac:dyDescent="0.25">
      <c r="K53" s="7"/>
    </row>
    <row r="54" spans="6:11" x14ac:dyDescent="0.25">
      <c r="K54" s="7"/>
    </row>
    <row r="55" spans="6:11" x14ac:dyDescent="0.25">
      <c r="K55" s="7"/>
    </row>
    <row r="56" spans="6:11" x14ac:dyDescent="0.25">
      <c r="K56" s="7"/>
    </row>
    <row r="57" spans="6:11" x14ac:dyDescent="0.25">
      <c r="K57" s="7"/>
    </row>
    <row r="58" spans="6:11" x14ac:dyDescent="0.25">
      <c r="K58" s="7"/>
    </row>
    <row r="59" spans="6:11" x14ac:dyDescent="0.25">
      <c r="K59" s="7"/>
    </row>
    <row r="60" spans="6:11" x14ac:dyDescent="0.25">
      <c r="K60" s="7"/>
    </row>
    <row r="61" spans="6:11" x14ac:dyDescent="0.25">
      <c r="K61" s="7"/>
    </row>
    <row r="62" spans="6:11" x14ac:dyDescent="0.25">
      <c r="K62" s="7"/>
    </row>
    <row r="63" spans="6:11" x14ac:dyDescent="0.25">
      <c r="K63" s="7"/>
    </row>
    <row r="64" spans="6:11" x14ac:dyDescent="0.25">
      <c r="K64" s="7"/>
    </row>
    <row r="65" spans="11:12" x14ac:dyDescent="0.25">
      <c r="K65" s="9"/>
      <c r="L65" s="9"/>
    </row>
    <row r="66" spans="11:12" x14ac:dyDescent="0.25">
      <c r="K66" s="9"/>
    </row>
  </sheetData>
  <mergeCells count="44">
    <mergeCell ref="K18:L18"/>
    <mergeCell ref="E21:E22"/>
    <mergeCell ref="A9:P9"/>
    <mergeCell ref="B36:G36"/>
    <mergeCell ref="A5:P5"/>
    <mergeCell ref="A6:P6"/>
    <mergeCell ref="A7:P7"/>
    <mergeCell ref="A8:P8"/>
    <mergeCell ref="M18:N18"/>
    <mergeCell ref="A11:P11"/>
    <mergeCell ref="A17:A19"/>
    <mergeCell ref="B17:J17"/>
    <mergeCell ref="K17:L17"/>
    <mergeCell ref="M17:N17"/>
    <mergeCell ref="O17:P17"/>
    <mergeCell ref="B18:B19"/>
    <mergeCell ref="C18:E18"/>
    <mergeCell ref="J18:J19"/>
    <mergeCell ref="A23:A24"/>
    <mergeCell ref="B23:B24"/>
    <mergeCell ref="C23:C24"/>
    <mergeCell ref="D23:D24"/>
    <mergeCell ref="E23:E24"/>
    <mergeCell ref="F21:F22"/>
    <mergeCell ref="F18:F19"/>
    <mergeCell ref="G18:G19"/>
    <mergeCell ref="H18:H19"/>
    <mergeCell ref="I18:I19"/>
    <mergeCell ref="B20:E20"/>
    <mergeCell ref="A21:A22"/>
    <mergeCell ref="B21:B22"/>
    <mergeCell ref="C21:C22"/>
    <mergeCell ref="D21:D22"/>
    <mergeCell ref="K43:L43"/>
    <mergeCell ref="F23:F24"/>
    <mergeCell ref="F26:F27"/>
    <mergeCell ref="B25:G25"/>
    <mergeCell ref="B34:G34"/>
    <mergeCell ref="A37:P37"/>
    <mergeCell ref="A26:A27"/>
    <mergeCell ref="B26:B27"/>
    <mergeCell ref="C26:C27"/>
    <mergeCell ref="D26:D27"/>
    <mergeCell ref="E26:E27"/>
  </mergeCells>
  <printOptions horizontalCentered="1"/>
  <pageMargins left="0" right="0" top="0.39370078740157483" bottom="0.39370078740157483" header="0" footer="0"/>
  <pageSetup paperSize="5" scale="52" fitToHeight="0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Trim Julio-Sept.  2021</vt:lpstr>
      <vt:lpstr>'Trim Julio-Sept. 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Patria Minerva</cp:lastModifiedBy>
  <cp:lastPrinted>2021-10-15T16:44:03Z</cp:lastPrinted>
  <dcterms:created xsi:type="dcterms:W3CDTF">2021-04-14T15:27:15Z</dcterms:created>
  <dcterms:modified xsi:type="dcterms:W3CDTF">2021-10-15T16:49:12Z</dcterms:modified>
</cp:coreProperties>
</file>